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2_51_1_7.etapa - 7.etapa...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'D2_51_1_7.etapa - 7.etapa...'!$C$120:$K$140</definedName>
    <definedName name="_xlnm.Print_Area" localSheetId="1">'D2_51_1_7.etapa - 7.etapa...'!$C$4:$J$76,'D2_51_1_7.etapa - 7.etapa...'!$C$82:$J$100,'D2_51_1_7.etapa - 7.etapa...'!$C$106:$K$140</definedName>
    <definedName name="_xlnm.Print_Titles" localSheetId="1">'D2_51_1_7.etapa - 7.etapa...'!$120:$120</definedName>
  </definedNames>
  <calcPr/>
</workbook>
</file>

<file path=xl/calcChain.xml><?xml version="1.0" encoding="utf-8"?>
<calcChain xmlns="http://schemas.openxmlformats.org/spreadsheetml/2006/main">
  <c i="2" r="J39"/>
  <c r="J38"/>
  <c i="1" r="AY96"/>
  <c i="2" r="J37"/>
  <c i="1" r="AX96"/>
  <c i="2"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F39"/>
  <c i="1" r="BD96"/>
  <c i="2" r="BH123"/>
  <c r="F38"/>
  <c i="1" r="BC96"/>
  <c i="2" r="BG123"/>
  <c r="F37"/>
  <c i="1" r="BB96"/>
  <c i="2" r="BF123"/>
  <c r="J36"/>
  <c i="1" r="AW96"/>
  <c i="2" r="F36"/>
  <c i="1" r="BA96"/>
  <c i="2" r="T123"/>
  <c r="T122"/>
  <c r="T121"/>
  <c r="R123"/>
  <c r="R122"/>
  <c r="R121"/>
  <c r="P123"/>
  <c r="P122"/>
  <c r="P121"/>
  <c i="1" r="AU96"/>
  <c i="2" r="BK123"/>
  <c r="BK122"/>
  <c r="J122"/>
  <c r="BK121"/>
  <c r="J121"/>
  <c r="J98"/>
  <c r="J32"/>
  <c i="1" r="AG96"/>
  <c i="2" r="J123"/>
  <c r="BE123"/>
  <c r="J35"/>
  <c i="1" r="AV96"/>
  <c i="2" r="F35"/>
  <c i="1" r="AZ96"/>
  <c i="2" r="J99"/>
  <c r="J118"/>
  <c r="F115"/>
  <c r="E113"/>
  <c r="J94"/>
  <c r="F91"/>
  <c r="E89"/>
  <c r="J41"/>
  <c r="J23"/>
  <c r="E23"/>
  <c r="J117"/>
  <c r="J93"/>
  <c r="J22"/>
  <c r="J20"/>
  <c r="E20"/>
  <c r="F118"/>
  <c r="F94"/>
  <c r="J19"/>
  <c r="J17"/>
  <c r="E17"/>
  <c r="F117"/>
  <c r="F93"/>
  <c r="J16"/>
  <c r="J14"/>
  <c r="J115"/>
  <c r="J91"/>
  <c r="E7"/>
  <c r="E109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<sst xmlns="http://schemas.openxmlformats.org/spreadsheetml/2006/main">
  <si>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</si>
  <si>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</si>
  <si>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</si>
  <si>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</si>
  <si>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</si>
  <si>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{b90fce03-26d6-440e-8fc6-856c9d0d41d9}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</si>
  <si>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</si>
  <si>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</si>
  <si>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</si>
  <si>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</si>
  <si>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</si>
  <si>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</si>
  <si>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</si>
  <si>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</si>
  <si>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A39-18-P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</si>
  <si>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</si>
  <si>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</si>
  <si>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energocentra – TS 1, Krajská zdravotní a.s. – Nemocnice Teplice o.z.</t>
  </si>
  <si>
    <t>KSO:</t>
  </si>
  <si>
    <t>CC-CZ:</t>
  </si>
  <si>
    <t>Místo:</t>
  </si>
  <si>
    <t>Teplice</t>
  </si>
  <si>
    <t>Datum:</t>
  </si>
  <si>
    <t>5. 4. 2019</t>
  </si>
  <si>
    <t>Zadavatel:</t>
  </si>
  <si>
    <t>IČ:</t>
  </si>
  <si>
    <t>Krajská zdravotní a.s., Ústi nad Labem</t>
  </si>
  <si>
    <t>DIČ:</t>
  </si>
  <si>
    <t>Uchazeč:</t>
  </si>
  <si>
    <t>Vyplň údaj</t>
  </si>
  <si>
    <t>Projektant:</t>
  </si>
  <si>
    <t>Atelier Penta v.o.s.,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</si>
  <si>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</si>
  <si>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</si>
  <si>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</si>
  <si>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</si>
  <si>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</si>
  <si>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</si>
  <si>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</si>
  <si>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</si>
  <si>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</si>
  <si>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</si>
  <si>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</si>
  <si>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</si>
  <si>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</si>
  <si>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</si>
  <si>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</si>
  <si>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</si>
  <si>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</si>
  <si>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</si>
  <si>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</si>
  <si>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</si>
  <si>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</si>
  <si>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</si>
  <si>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</si>
  <si>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</si>
  <si>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</si>
  <si>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</si>
  <si>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</si>
  <si>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</si>
  <si>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</si>
  <si>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</si>
  <si>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</si>
  <si>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</si>
  <si>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</si>
  <si>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</si>
  <si>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</si>
  <si>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</si>
  <si>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</si>
  <si>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</si>
  <si>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</si>
  <si>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</si>
  <si>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</si>
  <si>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</si>
  <si>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</si>
  <si>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</si>
  <si>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</si>
  <si>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</si>
  <si>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</si>
  <si>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</si>
  <si>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D2_51</t>
  </si>
  <si>
    <t>Technologie energocentra</t>
  </si>
  <si>
    <t>STA</t>
  </si>
  <si>
    <t>1</t>
  </si>
  <si>
    <t>{95312288-4d92-418d-8813-2835384539fe}</t>
  </si>
  <si>
    <t>2</t>
  </si>
  <si>
    <t>/</t>
  </si>
  <si>
    <t>D2_51_1_7.etapa</t>
  </si>
  <si>
    <t>7.etapa - Položky související s unifikací ČEZ 35-22 kV, výměna transformátorů</t>
  </si>
  <si>
    <t>Soupis</t>
  </si>
  <si>
    <t>{32ca966f-0eda-4df9-b034-d7277e290432}</t>
  </si>
  <si>
    <t>KRYCÍ LIST SOUPISU PRACÍ</t>
  </si>
  <si>
    <t>Objekt:</t>
  </si>
  <si>
    <t>D2_51 - Technologie energocentra</t>
  </si>
  <si>
    <t>Soupis:</t>
  </si>
  <si>
    <t>D2_51_1_7.etapa - 7.etapa - Položky související s unifikací ČEZ 35-22 kV, výměna transformátorů</t>
  </si>
  <si>
    <t xml:space="preserve"> </t>
  </si>
  <si>
    <t>ing. Tomáš Bačík</t>
  </si>
  <si>
    <t>REKAPITULACE ČLENĚNÍ SOUPISU PRACÍ</t>
  </si>
  <si>
    <t>Kód dílu - Popis</t>
  </si>
  <si>
    <t>Cena celkem [CZK]</t>
  </si>
  <si>
    <t>Náklady ze soupisu prací</t>
  </si>
  <si>
    <t>-1</t>
  </si>
  <si>
    <t>TR35-22 - Výměna transformátorů 35-&gt;22kV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</si>
  <si>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</si>
  <si>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</si>
  <si>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</si>
  <si>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</si>
  <si>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</si>
  <si>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</si>
  <si>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</si>
  <si>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</si>
  <si>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</si>
  <si>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</si>
  <si>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</si>
  <si>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</si>
  <si>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</si>
  <si>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TR35-22</t>
  </si>
  <si>
    <t>Výměna transformátorů 35-&gt;22kV</t>
  </si>
  <si>
    <t>4</t>
  </si>
  <si>
    <t>ROZPOCET</t>
  </si>
  <si>
    <t>5</t>
  </si>
  <si>
    <t>M</t>
  </si>
  <si>
    <t>tr22/1000bio</t>
  </si>
  <si>
    <t xml:space="preserve">Olejový hermetizovaný transformátor _x000d_
1000 kVA, 22/0,4 kV, 50 Hz,  Dyn1, Ecodesign AoCk Po=770W, Pk=10500W, Uk=6%, nehořlavý bio olej (Bioelectra, MIDEL), podrobnosti viz. Technická zpráva</t>
  </si>
  <si>
    <t>ks</t>
  </si>
  <si>
    <t>512</t>
  </si>
  <si>
    <t>-1010326954</t>
  </si>
  <si>
    <t>VV</t>
  </si>
  <si>
    <t>"TR1+TR2+TR3"3</t>
  </si>
  <si>
    <t>6</t>
  </si>
  <si>
    <t>K</t>
  </si>
  <si>
    <t>210171112</t>
  </si>
  <si>
    <t>Montáž transformátorů 3fázových vn/nn olejových v kobkách do 1000 kVA</t>
  </si>
  <si>
    <t>kus</t>
  </si>
  <si>
    <t>CS ÚRS 2019 01</t>
  </si>
  <si>
    <t>64</t>
  </si>
  <si>
    <t>-279948338</t>
  </si>
  <si>
    <t>7</t>
  </si>
  <si>
    <t>trprisl</t>
  </si>
  <si>
    <t>Příslušenství olejových transformátorů: dvoukontaktní teploměr</t>
  </si>
  <si>
    <t>256</t>
  </si>
  <si>
    <t>-150918016</t>
  </si>
  <si>
    <t>8</t>
  </si>
  <si>
    <t>210280521</t>
  </si>
  <si>
    <t>Uvedení do provozu transformátoru nn/vn olejového výkonu do 1000 kVA</t>
  </si>
  <si>
    <t>401191007</t>
  </si>
  <si>
    <t>222</t>
  </si>
  <si>
    <t>210171112-D</t>
  </si>
  <si>
    <t>Demontáž transformátorů 3fázových vn/nn olejových v kobkách do 1000 kVA</t>
  </si>
  <si>
    <t>-1324992161</t>
  </si>
  <si>
    <t>"zapůjčené TR 35kV" 2</t>
  </si>
  <si>
    <t>230</t>
  </si>
  <si>
    <t>K0114138221</t>
  </si>
  <si>
    <t>22-AXEKVCEY 1x240/25</t>
  </si>
  <si>
    <t>m</t>
  </si>
  <si>
    <t>128</t>
  </si>
  <si>
    <t>1347212933</t>
  </si>
  <si>
    <t>"R.VN-CEZ -&gt; R.VN1" 3*8</t>
  </si>
  <si>
    <t>231</t>
  </si>
  <si>
    <t>210931018</t>
  </si>
  <si>
    <t>Montáž kabelů Al stíněný plný nebo laněný s XLPE izolací do 35 kV 1x240 mm2 uložených volně (AXEKCE)</t>
  </si>
  <si>
    <t>-1145266390</t>
  </si>
  <si>
    <t>232</t>
  </si>
  <si>
    <t>R01polt24d1ximl413</t>
  </si>
  <si>
    <t>Kabelová koncovka VN 22kV, 95-240mm, POLT-24D/1XI-ML-4-13</t>
  </si>
  <si>
    <t>sada</t>
  </si>
  <si>
    <t>-159497899</t>
  </si>
  <si>
    <t>"strana R.VN-ČEZ" 1</t>
  </si>
  <si>
    <t>"v R.VN1 35kV je RSTI" 0</t>
  </si>
  <si>
    <t>233</t>
  </si>
  <si>
    <t>210101029</t>
  </si>
  <si>
    <t>Ukončení kabelů celoplastových koncovkou do 22 kV venkovní Raychem</t>
  </si>
  <si>
    <t>1791676208</t>
  </si>
  <si>
    <t>"RVN-POLT" 3</t>
  </si>
  <si>
    <t>"RVN-RSTI" 3</t>
  </si>
  <si>
    <t>346</t>
  </si>
  <si>
    <t>210280131</t>
  </si>
  <si>
    <t>Revize, seřízení a uvedení do provozu skříně pro vn</t>
  </si>
  <si>
    <t>-1100944625</t>
  </si>
  <si>
    <t>"revize pro uvedení do provozu VN - 22 kV" 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</si>
</sst>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40</v>
      </c>
      <c r="E29" s="42"/>
      <c r="F29" s="28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2" customFormat="1" ht="14.4" customHeight="1">
      <c r="B30" s="41"/>
      <c r="C30" s="42"/>
      <c r="D30" s="42"/>
      <c r="E30" s="42"/>
      <c r="F30" s="28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2" customFormat="1" ht="14.4" customHeight="1">
      <c r="B31" s="41"/>
      <c r="C31" s="42"/>
      <c r="D31" s="42"/>
      <c r="E31" s="42"/>
      <c r="F31" s="28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2" customFormat="1" ht="14.4" customHeight="1">
      <c r="B32" s="41"/>
      <c r="C32" s="42"/>
      <c r="D32" s="42"/>
      <c r="E32" s="42"/>
      <c r="F32" s="28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2" customFormat="1" ht="14.4" customHeight="1">
      <c r="B33" s="41"/>
      <c r="C33" s="42"/>
      <c r="D33" s="42"/>
      <c r="E33" s="42"/>
      <c r="F33" s="28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51</v>
      </c>
      <c r="AI60" s="37"/>
      <c r="AJ60" s="37"/>
      <c r="AK60" s="37"/>
      <c r="AL60" s="37"/>
      <c r="AM60" s="56" t="s">
        <v>52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53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54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51</v>
      </c>
      <c r="AI75" s="37"/>
      <c r="AJ75" s="37"/>
      <c r="AK75" s="37"/>
      <c r="AL75" s="37"/>
      <c r="AM75" s="56" t="s">
        <v>52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13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A39-18-P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16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Modernizace energocentra – TS 1, Krajská zdravotní a.s. – Nemocnice Teplice o.z.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Teplice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70" t="str">
        <f>IF(AN8= "","",AN8)</f>
        <v>5. 4. 2019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27.9" customHeight="1"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>Krajská zdravotní a.s., Ústi nad Labem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71" t="str">
        <f>IF(E17="","",E17)</f>
        <v>Atelier Penta v.o.s., Mrštíkova 12, Jihlava</v>
      </c>
      <c r="AN89" s="62"/>
      <c r="AO89" s="62"/>
      <c r="AP89" s="62"/>
      <c r="AQ89" s="35"/>
      <c r="AR89" s="39"/>
      <c r="AS89" s="72" t="s">
        <v>56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</row>
    <row r="90" s="1" customFormat="1" ht="15.15" customHeight="1"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71" t="str">
        <f>IF(E20="","",E20)</f>
        <v>Ing. Avuk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</row>
    <row r="92" s="1" customFormat="1" ht="29.28" customHeight="1">
      <c r="B92" s="34"/>
      <c r="C92" s="84" t="s">
        <v>57</v>
      </c>
      <c r="D92" s="85"/>
      <c r="E92" s="85"/>
      <c r="F92" s="85"/>
      <c r="G92" s="85"/>
      <c r="H92" s="86"/>
      <c r="I92" s="87" t="s">
        <v>58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59</v>
      </c>
      <c r="AH92" s="85"/>
      <c r="AI92" s="85"/>
      <c r="AJ92" s="85"/>
      <c r="AK92" s="85"/>
      <c r="AL92" s="85"/>
      <c r="AM92" s="85"/>
      <c r="AN92" s="87" t="s">
        <v>60</v>
      </c>
      <c r="AO92" s="85"/>
      <c r="AP92" s="89"/>
      <c r="AQ92" s="90" t="s">
        <v>61</v>
      </c>
      <c r="AR92" s="39"/>
      <c r="AS92" s="91" t="s">
        <v>62</v>
      </c>
      <c r="AT92" s="92" t="s">
        <v>63</v>
      </c>
      <c r="AU92" s="92" t="s">
        <v>64</v>
      </c>
      <c r="AV92" s="92" t="s">
        <v>65</v>
      </c>
      <c r="AW92" s="92" t="s">
        <v>66</v>
      </c>
      <c r="AX92" s="92" t="s">
        <v>67</v>
      </c>
      <c r="AY92" s="92" t="s">
        <v>68</v>
      </c>
      <c r="AZ92" s="92" t="s">
        <v>69</v>
      </c>
      <c r="BA92" s="92" t="s">
        <v>70</v>
      </c>
      <c r="BB92" s="92" t="s">
        <v>71</v>
      </c>
      <c r="BC92" s="92" t="s">
        <v>72</v>
      </c>
      <c r="BD92" s="93" t="s">
        <v>73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</row>
    <row r="94" s="5" customFormat="1" ht="32.4" customHeight="1">
      <c r="B94" s="97"/>
      <c r="C94" s="98" t="s">
        <v>74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ROUND(SUM(AV94:AW94),2)</f>
        <v>0</v>
      </c>
      <c r="AU94" s="106">
        <f>ROUND(AU95,5)</f>
        <v>0</v>
      </c>
      <c r="AV94" s="105">
        <f>ROUND(AZ94*L29,2)</f>
        <v>0</v>
      </c>
      <c r="AW94" s="105">
        <f>ROUND(BA94*L30,2)</f>
        <v>0</v>
      </c>
      <c r="AX94" s="105">
        <f>ROUND(BB94*L29,2)</f>
        <v>0</v>
      </c>
      <c r="AY94" s="105">
        <f>ROUND(BC94*L30,2)</f>
        <v>0</v>
      </c>
      <c r="AZ94" s="105">
        <f>ROUND(AZ95,2)</f>
        <v>0</v>
      </c>
      <c r="BA94" s="105">
        <f>ROUND(BA95,2)</f>
        <v>0</v>
      </c>
      <c r="BB94" s="105">
        <f>ROUND(BB95,2)</f>
        <v>0</v>
      </c>
      <c r="BC94" s="105">
        <f>ROUND(BC95,2)</f>
        <v>0</v>
      </c>
      <c r="BD94" s="107">
        <f>ROUND(BD95,2)</f>
        <v>0</v>
      </c>
      <c r="BS94" s="108" t="s">
        <v>75</v>
      </c>
      <c r="BT94" s="108" t="s">
        <v>76</v>
      </c>
      <c r="BU94" s="109" t="s">
        <v>77</v>
      </c>
      <c r="BV94" s="108" t="s">
        <v>78</v>
      </c>
      <c r="BW94" s="108" t="s">
        <v>5</v>
      </c>
      <c r="BX94" s="108" t="s">
        <v>79</v>
      </c>
      <c r="CL94" s="108" t="s">
        <v>1</v>
      </c>
    </row>
    <row r="95" s="6" customFormat="1" ht="16.5" customHeight="1">
      <c r="B95" s="110"/>
      <c r="C95" s="111"/>
      <c r="D95" s="112" t="s">
        <v>80</v>
      </c>
      <c r="E95" s="112"/>
      <c r="F95" s="112"/>
      <c r="G95" s="112"/>
      <c r="H95" s="112"/>
      <c r="I95" s="113"/>
      <c r="J95" s="112" t="s">
        <v>81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ROUND(AG96,2)</f>
        <v>0</v>
      </c>
      <c r="AH95" s="113"/>
      <c r="AI95" s="113"/>
      <c r="AJ95" s="113"/>
      <c r="AK95" s="113"/>
      <c r="AL95" s="113"/>
      <c r="AM95" s="113"/>
      <c r="AN95" s="115">
        <f>SUM(AG95,AT95)</f>
        <v>0</v>
      </c>
      <c r="AO95" s="113"/>
      <c r="AP95" s="113"/>
      <c r="AQ95" s="116" t="s">
        <v>82</v>
      </c>
      <c r="AR95" s="117"/>
      <c r="AS95" s="118">
        <f>ROUND(AS96,2)</f>
        <v>0</v>
      </c>
      <c r="AT95" s="119">
        <f>ROUND(SUM(AV95:AW95),2)</f>
        <v>0</v>
      </c>
      <c r="AU95" s="120">
        <f>ROUND(AU96,5)</f>
        <v>0</v>
      </c>
      <c r="AV95" s="119">
        <f>ROUND(AZ95*L29,2)</f>
        <v>0</v>
      </c>
      <c r="AW95" s="119">
        <f>ROUND(BA95*L30,2)</f>
        <v>0</v>
      </c>
      <c r="AX95" s="119">
        <f>ROUND(BB95*L29,2)</f>
        <v>0</v>
      </c>
      <c r="AY95" s="119">
        <f>ROUND(BC95*L30,2)</f>
        <v>0</v>
      </c>
      <c r="AZ95" s="119">
        <f>ROUND(AZ96,2)</f>
        <v>0</v>
      </c>
      <c r="BA95" s="119">
        <f>ROUND(BA96,2)</f>
        <v>0</v>
      </c>
      <c r="BB95" s="119">
        <f>ROUND(BB96,2)</f>
        <v>0</v>
      </c>
      <c r="BC95" s="119">
        <f>ROUND(BC96,2)</f>
        <v>0</v>
      </c>
      <c r="BD95" s="121">
        <f>ROUND(BD96,2)</f>
        <v>0</v>
      </c>
      <c r="BS95" s="122" t="s">
        <v>75</v>
      </c>
      <c r="BT95" s="122" t="s">
        <v>83</v>
      </c>
      <c r="BU95" s="122" t="s">
        <v>77</v>
      </c>
      <c r="BV95" s="122" t="s">
        <v>78</v>
      </c>
      <c r="BW95" s="122" t="s">
        <v>84</v>
      </c>
      <c r="BX95" s="122" t="s">
        <v>5</v>
      </c>
      <c r="CL95" s="122" t="s">
        <v>1</v>
      </c>
      <c r="CM95" s="122" t="s">
        <v>85</v>
      </c>
    </row>
    <row r="96" s="3" customFormat="1" ht="25.5" customHeight="1">
      <c r="A96" s="123" t="s">
        <v>86</v>
      </c>
      <c r="B96" s="61"/>
      <c r="C96" s="124"/>
      <c r="D96" s="124"/>
      <c r="E96" s="125" t="s">
        <v>87</v>
      </c>
      <c r="F96" s="125"/>
      <c r="G96" s="125"/>
      <c r="H96" s="125"/>
      <c r="I96" s="125"/>
      <c r="J96" s="124"/>
      <c r="K96" s="125" t="s">
        <v>88</v>
      </c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6">
        <f>'D2_51_1_7.etapa - 7.etapa...'!J32</f>
        <v>0</v>
      </c>
      <c r="AH96" s="124"/>
      <c r="AI96" s="124"/>
      <c r="AJ96" s="124"/>
      <c r="AK96" s="124"/>
      <c r="AL96" s="124"/>
      <c r="AM96" s="124"/>
      <c r="AN96" s="126">
        <f>SUM(AG96,AT96)</f>
        <v>0</v>
      </c>
      <c r="AO96" s="124"/>
      <c r="AP96" s="124"/>
      <c r="AQ96" s="127" t="s">
        <v>89</v>
      </c>
      <c r="AR96" s="63"/>
      <c r="AS96" s="128">
        <v>0</v>
      </c>
      <c r="AT96" s="129">
        <f>ROUND(SUM(AV96:AW96),2)</f>
        <v>0</v>
      </c>
      <c r="AU96" s="130">
        <f>'D2_51_1_7.etapa - 7.etapa...'!P121</f>
        <v>0</v>
      </c>
      <c r="AV96" s="129">
        <f>'D2_51_1_7.etapa - 7.etapa...'!J35</f>
        <v>0</v>
      </c>
      <c r="AW96" s="129">
        <f>'D2_51_1_7.etapa - 7.etapa...'!J36</f>
        <v>0</v>
      </c>
      <c r="AX96" s="129">
        <f>'D2_51_1_7.etapa - 7.etapa...'!J37</f>
        <v>0</v>
      </c>
      <c r="AY96" s="129">
        <f>'D2_51_1_7.etapa - 7.etapa...'!J38</f>
        <v>0</v>
      </c>
      <c r="AZ96" s="129">
        <f>'D2_51_1_7.etapa - 7.etapa...'!F35</f>
        <v>0</v>
      </c>
      <c r="BA96" s="129">
        <f>'D2_51_1_7.etapa - 7.etapa...'!F36</f>
        <v>0</v>
      </c>
      <c r="BB96" s="129">
        <f>'D2_51_1_7.etapa - 7.etapa...'!F37</f>
        <v>0</v>
      </c>
      <c r="BC96" s="129">
        <f>'D2_51_1_7.etapa - 7.etapa...'!F38</f>
        <v>0</v>
      </c>
      <c r="BD96" s="131">
        <f>'D2_51_1_7.etapa - 7.etapa...'!F39</f>
        <v>0</v>
      </c>
      <c r="BT96" s="132" t="s">
        <v>85</v>
      </c>
      <c r="BV96" s="132" t="s">
        <v>78</v>
      </c>
      <c r="BW96" s="132" t="s">
        <v>90</v>
      </c>
      <c r="BX96" s="132" t="s">
        <v>84</v>
      </c>
      <c r="CL96" s="132" t="s">
        <v>1</v>
      </c>
    </row>
    <row r="97" s="1" customFormat="1" ht="30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9"/>
    </row>
    <row r="98" s="1" customFormat="1" ht="6.96" customHeight="1"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9"/>
    </row>
  </sheetData>
  <sheetProtection sheet="1" formatColumns="0" formatRows="0" objects="1" scenarios="1" spinCount="100000" saltValue="lRAChyFxaaBndlwyalQ2KfCzkdWBBw3D1hv55Buk4aeqWSyqGwaHXog54VyZHMynHhulZbiH9K36OaOmGR0reA==" hashValue="iCf2KtPTNWSHlSMkRMXldxn2Lq5yHxJ3uKK9C7Z3kakjQzSfLxcg2u8uqTUV5azJDzWPVgDKdB0Onjhz/6Pf+w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</mergeCells>
  <hyperlinks>
    <hyperlink ref="A96" location="'D2_51_1_7.etapa - 7.etap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90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85</v>
      </c>
    </row>
    <row r="4" ht="24.96" customHeight="1">
      <c r="B4" s="16"/>
      <c r="D4" s="137" t="s">
        <v>91</v>
      </c>
      <c r="L4" s="16"/>
      <c r="M4" s="138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9" t="s">
        <v>16</v>
      </c>
      <c r="L6" s="16"/>
    </row>
    <row r="7" ht="16.5" customHeight="1">
      <c r="B7" s="16"/>
      <c r="E7" s="140" t="str">
        <f>'Rekapitulace stavby'!K6</f>
        <v>Modernizace energocentra – TS 1, Krajská zdravotní a.s. – Nemocnice Teplice o.z.</v>
      </c>
      <c r="F7" s="139"/>
      <c r="G7" s="139"/>
      <c r="H7" s="139"/>
      <c r="L7" s="16"/>
    </row>
    <row r="8" ht="12" customHeight="1">
      <c r="B8" s="16"/>
      <c r="D8" s="139" t="s">
        <v>92</v>
      </c>
      <c r="L8" s="16"/>
    </row>
    <row r="9" s="1" customFormat="1" ht="16.5" customHeight="1">
      <c r="B9" s="39"/>
      <c r="E9" s="140" t="s">
        <v>93</v>
      </c>
      <c r="F9" s="1"/>
      <c r="G9" s="1"/>
      <c r="H9" s="1"/>
      <c r="I9" s="141"/>
      <c r="L9" s="39"/>
    </row>
    <row r="10" s="1" customFormat="1" ht="12" customHeight="1">
      <c r="B10" s="39"/>
      <c r="D10" s="139" t="s">
        <v>94</v>
      </c>
      <c r="I10" s="141"/>
      <c r="L10" s="39"/>
    </row>
    <row r="11" s="1" customFormat="1" ht="36.96" customHeight="1">
      <c r="B11" s="39"/>
      <c r="E11" s="142" t="s">
        <v>95</v>
      </c>
      <c r="F11" s="1"/>
      <c r="G11" s="1"/>
      <c r="H11" s="1"/>
      <c r="I11" s="141"/>
      <c r="L11" s="39"/>
    </row>
    <row r="12" s="1" customFormat="1">
      <c r="B12" s="39"/>
      <c r="I12" s="141"/>
      <c r="L12" s="39"/>
    </row>
    <row r="13" s="1" customFormat="1" ht="12" customHeight="1">
      <c r="B13" s="39"/>
      <c r="D13" s="139" t="s">
        <v>18</v>
      </c>
      <c r="F13" s="132" t="s">
        <v>1</v>
      </c>
      <c r="I13" s="143" t="s">
        <v>19</v>
      </c>
      <c r="J13" s="132" t="s">
        <v>1</v>
      </c>
      <c r="L13" s="39"/>
    </row>
    <row r="14" s="1" customFormat="1" ht="12" customHeight="1">
      <c r="B14" s="39"/>
      <c r="D14" s="139" t="s">
        <v>20</v>
      </c>
      <c r="F14" s="132" t="s">
        <v>96</v>
      </c>
      <c r="I14" s="143" t="s">
        <v>22</v>
      </c>
      <c r="J14" s="144" t="str">
        <f>'Rekapitulace stavby'!AN8</f>
        <v>5. 4. 2019</v>
      </c>
      <c r="L14" s="39"/>
    </row>
    <row r="15" s="1" customFormat="1" ht="10.8" customHeight="1">
      <c r="B15" s="39"/>
      <c r="I15" s="141"/>
      <c r="L15" s="39"/>
    </row>
    <row r="16" s="1" customFormat="1" ht="12" customHeight="1">
      <c r="B16" s="39"/>
      <c r="D16" s="139" t="s">
        <v>24</v>
      </c>
      <c r="I16" s="143" t="s">
        <v>25</v>
      </c>
      <c r="J16" s="132" t="str">
        <f>IF('Rekapitulace stavby'!AN10="","",'Rekapitulace stavby'!AN10)</f>
        <v/>
      </c>
      <c r="L16" s="39"/>
    </row>
    <row r="17" s="1" customFormat="1" ht="18" customHeight="1">
      <c r="B17" s="39"/>
      <c r="E17" s="132" t="str">
        <f>IF('Rekapitulace stavby'!E11="","",'Rekapitulace stavby'!E11)</f>
        <v>Krajská zdravotní a.s., Ústi nad Labem</v>
      </c>
      <c r="I17" s="143" t="s">
        <v>27</v>
      </c>
      <c r="J17" s="132" t="str">
        <f>IF('Rekapitulace stavby'!AN11="","",'Rekapitulace stavby'!AN11)</f>
        <v/>
      </c>
      <c r="L17" s="39"/>
    </row>
    <row r="18" s="1" customFormat="1" ht="6.96" customHeight="1">
      <c r="B18" s="39"/>
      <c r="I18" s="141"/>
      <c r="L18" s="39"/>
    </row>
    <row r="19" s="1" customFormat="1" ht="12" customHeight="1">
      <c r="B19" s="39"/>
      <c r="D19" s="139" t="s">
        <v>28</v>
      </c>
      <c r="I19" s="143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2"/>
      <c r="G20" s="132"/>
      <c r="H20" s="132"/>
      <c r="I20" s="143" t="s">
        <v>27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41"/>
      <c r="L21" s="39"/>
    </row>
    <row r="22" s="1" customFormat="1" ht="12" customHeight="1">
      <c r="B22" s="39"/>
      <c r="D22" s="139" t="s">
        <v>30</v>
      </c>
      <c r="I22" s="143" t="s">
        <v>25</v>
      </c>
      <c r="J22" s="132" t="str">
        <f>IF('Rekapitulace stavby'!AN16="","",'Rekapitulace stavby'!AN16)</f>
        <v/>
      </c>
      <c r="L22" s="39"/>
    </row>
    <row r="23" s="1" customFormat="1" ht="18" customHeight="1">
      <c r="B23" s="39"/>
      <c r="E23" s="132" t="str">
        <f>IF('Rekapitulace stavby'!E17="","",'Rekapitulace stavby'!E17)</f>
        <v>Atelier Penta v.o.s., Mrštíkova 12, Jihlava</v>
      </c>
      <c r="I23" s="143" t="s">
        <v>27</v>
      </c>
      <c r="J23" s="132" t="str">
        <f>IF('Rekapitulace stavby'!AN17="","",'Rekapitulace stavby'!AN17)</f>
        <v/>
      </c>
      <c r="L23" s="39"/>
    </row>
    <row r="24" s="1" customFormat="1" ht="6.96" customHeight="1">
      <c r="B24" s="39"/>
      <c r="I24" s="141"/>
      <c r="L24" s="39"/>
    </row>
    <row r="25" s="1" customFormat="1" ht="12" customHeight="1">
      <c r="B25" s="39"/>
      <c r="D25" s="139" t="s">
        <v>33</v>
      </c>
      <c r="I25" s="143" t="s">
        <v>25</v>
      </c>
      <c r="J25" s="132" t="s">
        <v>1</v>
      </c>
      <c r="L25" s="39"/>
    </row>
    <row r="26" s="1" customFormat="1" ht="18" customHeight="1">
      <c r="B26" s="39"/>
      <c r="E26" s="132" t="s">
        <v>97</v>
      </c>
      <c r="I26" s="143" t="s">
        <v>27</v>
      </c>
      <c r="J26" s="132" t="s">
        <v>1</v>
      </c>
      <c r="L26" s="39"/>
    </row>
    <row r="27" s="1" customFormat="1" ht="6.96" customHeight="1">
      <c r="B27" s="39"/>
      <c r="I27" s="141"/>
      <c r="L27" s="39"/>
    </row>
    <row r="28" s="1" customFormat="1" ht="12" customHeight="1">
      <c r="B28" s="39"/>
      <c r="D28" s="139" t="s">
        <v>35</v>
      </c>
      <c r="I28" s="141"/>
      <c r="L28" s="39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39"/>
      <c r="I30" s="141"/>
      <c r="L30" s="39"/>
    </row>
    <row r="31" s="1" customFormat="1" ht="6.96" customHeight="1">
      <c r="B31" s="39"/>
      <c r="D31" s="74"/>
      <c r="E31" s="74"/>
      <c r="F31" s="74"/>
      <c r="G31" s="74"/>
      <c r="H31" s="74"/>
      <c r="I31" s="148"/>
      <c r="J31" s="74"/>
      <c r="K31" s="74"/>
      <c r="L31" s="39"/>
    </row>
    <row r="32" s="1" customFormat="1" ht="25.44" customHeight="1">
      <c r="B32" s="39"/>
      <c r="D32" s="149" t="s">
        <v>36</v>
      </c>
      <c r="I32" s="141"/>
      <c r="J32" s="150">
        <f>ROUND(J121, 2)</f>
        <v>0</v>
      </c>
      <c r="L32" s="39"/>
    </row>
    <row r="33" s="1" customFormat="1" ht="6.96" customHeight="1">
      <c r="B33" s="39"/>
      <c r="D33" s="74"/>
      <c r="E33" s="74"/>
      <c r="F33" s="74"/>
      <c r="G33" s="74"/>
      <c r="H33" s="74"/>
      <c r="I33" s="148"/>
      <c r="J33" s="74"/>
      <c r="K33" s="74"/>
      <c r="L33" s="39"/>
    </row>
    <row r="34" s="1" customFormat="1" ht="14.4" customHeight="1">
      <c r="B34" s="39"/>
      <c r="F34" s="151" t="s">
        <v>38</v>
      </c>
      <c r="I34" s="152" t="s">
        <v>37</v>
      </c>
      <c r="J34" s="151" t="s">
        <v>39</v>
      </c>
      <c r="L34" s="39"/>
    </row>
    <row r="35" s="1" customFormat="1" ht="14.4" customHeight="1">
      <c r="B35" s="39"/>
      <c r="D35" s="153" t="s">
        <v>40</v>
      </c>
      <c r="E35" s="139" t="s">
        <v>41</v>
      </c>
      <c r="F35" s="154">
        <f>ROUND((SUM(BE121:BE140)),  2)</f>
        <v>0</v>
      </c>
      <c r="I35" s="155">
        <v>0.20999999999999999</v>
      </c>
      <c r="J35" s="154">
        <f>ROUND(((SUM(BE121:BE140))*I35),  2)</f>
        <v>0</v>
      </c>
      <c r="L35" s="39"/>
    </row>
    <row r="36" s="1" customFormat="1" ht="14.4" customHeight="1">
      <c r="B36" s="39"/>
      <c r="E36" s="139" t="s">
        <v>42</v>
      </c>
      <c r="F36" s="154">
        <f>ROUND((SUM(BF121:BF140)),  2)</f>
        <v>0</v>
      </c>
      <c r="I36" s="155">
        <v>0.14999999999999999</v>
      </c>
      <c r="J36" s="154">
        <f>ROUND(((SUM(BF121:BF140))*I36),  2)</f>
        <v>0</v>
      </c>
      <c r="L36" s="39"/>
    </row>
    <row r="37" hidden="1" s="1" customFormat="1" ht="14.4" customHeight="1">
      <c r="B37" s="39"/>
      <c r="E37" s="139" t="s">
        <v>43</v>
      </c>
      <c r="F37" s="154">
        <f>ROUND((SUM(BG121:BG140)),  2)</f>
        <v>0</v>
      </c>
      <c r="I37" s="155">
        <v>0.20999999999999999</v>
      </c>
      <c r="J37" s="154">
        <f>0</f>
        <v>0</v>
      </c>
      <c r="L37" s="39"/>
    </row>
    <row r="38" hidden="1" s="1" customFormat="1" ht="14.4" customHeight="1">
      <c r="B38" s="39"/>
      <c r="E38" s="139" t="s">
        <v>44</v>
      </c>
      <c r="F38" s="154">
        <f>ROUND((SUM(BH121:BH140)),  2)</f>
        <v>0</v>
      </c>
      <c r="I38" s="155">
        <v>0.14999999999999999</v>
      </c>
      <c r="J38" s="154">
        <f>0</f>
        <v>0</v>
      </c>
      <c r="L38" s="39"/>
    </row>
    <row r="39" hidden="1" s="1" customFormat="1" ht="14.4" customHeight="1">
      <c r="B39" s="39"/>
      <c r="E39" s="139" t="s">
        <v>45</v>
      </c>
      <c r="F39" s="154">
        <f>ROUND((SUM(BI121:BI140)),  2)</f>
        <v>0</v>
      </c>
      <c r="I39" s="155">
        <v>0</v>
      </c>
      <c r="J39" s="154">
        <f>0</f>
        <v>0</v>
      </c>
      <c r="L39" s="39"/>
    </row>
    <row r="40" s="1" customFormat="1" ht="6.96" customHeight="1">
      <c r="B40" s="39"/>
      <c r="I40" s="141"/>
      <c r="L40" s="39"/>
    </row>
    <row r="41" s="1" customFormat="1" ht="25.44" customHeight="1">
      <c r="B41" s="39"/>
      <c r="C41" s="156"/>
      <c r="D41" s="157" t="s">
        <v>46</v>
      </c>
      <c r="E41" s="158"/>
      <c r="F41" s="158"/>
      <c r="G41" s="159" t="s">
        <v>47</v>
      </c>
      <c r="H41" s="160" t="s">
        <v>48</v>
      </c>
      <c r="I41" s="161"/>
      <c r="J41" s="162">
        <f>SUM(J32:J39)</f>
        <v>0</v>
      </c>
      <c r="K41" s="163"/>
      <c r="L41" s="39"/>
    </row>
    <row r="42" s="1" customFormat="1" ht="14.4" customHeight="1">
      <c r="B42" s="39"/>
      <c r="I42" s="141"/>
      <c r="L42" s="39"/>
    </row>
    <row r="43" ht="14.4" customHeight="1">
      <c r="B43" s="16"/>
      <c r="L43" s="16"/>
    </row>
    <row r="44" ht="14.4" customHeight="1">
      <c r="B44" s="16"/>
      <c r="L44" s="16"/>
    </row>
    <row r="45" ht="14.4" customHeight="1">
      <c r="B45" s="16"/>
      <c r="L45" s="16"/>
    </row>
    <row r="46" ht="14.4" customHeight="1">
      <c r="B46" s="16"/>
      <c r="L46" s="16"/>
    </row>
    <row r="47" ht="14.4" customHeight="1">
      <c r="B47" s="16"/>
      <c r="L47" s="16"/>
    </row>
    <row r="48" ht="14.4" customHeight="1">
      <c r="B48" s="16"/>
      <c r="L48" s="16"/>
    </row>
    <row r="49" ht="14.4" customHeight="1">
      <c r="B49" s="16"/>
      <c r="L49" s="16"/>
    </row>
    <row r="50" s="1" customFormat="1" ht="14.4" customHeight="1">
      <c r="B50" s="39"/>
      <c r="D50" s="164" t="s">
        <v>49</v>
      </c>
      <c r="E50" s="165"/>
      <c r="F50" s="165"/>
      <c r="G50" s="164" t="s">
        <v>50</v>
      </c>
      <c r="H50" s="165"/>
      <c r="I50" s="166"/>
      <c r="J50" s="165"/>
      <c r="K50" s="165"/>
      <c r="L50" s="3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1" customFormat="1">
      <c r="B61" s="39"/>
      <c r="D61" s="167" t="s">
        <v>51</v>
      </c>
      <c r="E61" s="168"/>
      <c r="F61" s="169" t="s">
        <v>52</v>
      </c>
      <c r="G61" s="167" t="s">
        <v>51</v>
      </c>
      <c r="H61" s="168"/>
      <c r="I61" s="170"/>
      <c r="J61" s="171" t="s">
        <v>52</v>
      </c>
      <c r="K61" s="168"/>
      <c r="L61" s="39"/>
    </row>
    <row r="62">
      <c r="B62" s="16"/>
      <c r="L62" s="16"/>
    </row>
    <row r="63">
      <c r="B63" s="16"/>
      <c r="L63" s="16"/>
    </row>
    <row r="64">
      <c r="B64" s="16"/>
      <c r="L64" s="16"/>
    </row>
    <row r="65" s="1" customFormat="1">
      <c r="B65" s="39"/>
      <c r="D65" s="164" t="s">
        <v>53</v>
      </c>
      <c r="E65" s="165"/>
      <c r="F65" s="165"/>
      <c r="G65" s="164" t="s">
        <v>54</v>
      </c>
      <c r="H65" s="165"/>
      <c r="I65" s="166"/>
      <c r="J65" s="165"/>
      <c r="K65" s="165"/>
      <c r="L65" s="39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1" customFormat="1">
      <c r="B76" s="39"/>
      <c r="D76" s="167" t="s">
        <v>51</v>
      </c>
      <c r="E76" s="168"/>
      <c r="F76" s="169" t="s">
        <v>52</v>
      </c>
      <c r="G76" s="167" t="s">
        <v>51</v>
      </c>
      <c r="H76" s="168"/>
      <c r="I76" s="170"/>
      <c r="J76" s="171" t="s">
        <v>52</v>
      </c>
      <c r="K76" s="168"/>
      <c r="L76" s="39"/>
    </row>
    <row r="77" s="1" customFormat="1" ht="14.4" customHeight="1"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39"/>
    </row>
    <row r="81" s="1" customFormat="1" ht="6.96" customHeight="1"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39"/>
    </row>
    <row r="82" s="1" customFormat="1" ht="24.96" customHeight="1">
      <c r="B82" s="34"/>
      <c r="C82" s="19" t="s">
        <v>98</v>
      </c>
      <c r="D82" s="35"/>
      <c r="E82" s="35"/>
      <c r="F82" s="35"/>
      <c r="G82" s="35"/>
      <c r="H82" s="35"/>
      <c r="I82" s="141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41"/>
      <c r="J83" s="35"/>
      <c r="K83" s="35"/>
      <c r="L83" s="39"/>
    </row>
    <row r="84" s="1" customFormat="1" ht="12" customHeight="1">
      <c r="B84" s="34"/>
      <c r="C84" s="28" t="s">
        <v>16</v>
      </c>
      <c r="D84" s="35"/>
      <c r="E84" s="35"/>
      <c r="F84" s="35"/>
      <c r="G84" s="35"/>
      <c r="H84" s="35"/>
      <c r="I84" s="141"/>
      <c r="J84" s="35"/>
      <c r="K84" s="35"/>
      <c r="L84" s="39"/>
    </row>
    <row r="85" s="1" customFormat="1" ht="16.5" customHeight="1">
      <c r="B85" s="34"/>
      <c r="C85" s="35"/>
      <c r="D85" s="35"/>
      <c r="E85" s="178" t="str">
        <f>E7</f>
        <v>Modernizace energocentra – TS 1, Krajská zdravotní a.s. – Nemocnice Teplice o.z.</v>
      </c>
      <c r="F85" s="28"/>
      <c r="G85" s="28"/>
      <c r="H85" s="28"/>
      <c r="I85" s="141"/>
      <c r="J85" s="35"/>
      <c r="K85" s="35"/>
      <c r="L85" s="39"/>
    </row>
    <row r="86" ht="12" customHeight="1">
      <c r="B86" s="17"/>
      <c r="C86" s="28" t="s">
        <v>92</v>
      </c>
      <c r="D86" s="18"/>
      <c r="E86" s="18"/>
      <c r="F86" s="18"/>
      <c r="G86" s="18"/>
      <c r="H86" s="18"/>
      <c r="I86" s="133"/>
      <c r="J86" s="18"/>
      <c r="K86" s="18"/>
      <c r="L86" s="16"/>
    </row>
    <row r="87" s="1" customFormat="1" ht="16.5" customHeight="1">
      <c r="B87" s="34"/>
      <c r="C87" s="35"/>
      <c r="D87" s="35"/>
      <c r="E87" s="178" t="s">
        <v>93</v>
      </c>
      <c r="F87" s="35"/>
      <c r="G87" s="35"/>
      <c r="H87" s="35"/>
      <c r="I87" s="141"/>
      <c r="J87" s="35"/>
      <c r="K87" s="35"/>
      <c r="L87" s="39"/>
    </row>
    <row r="88" s="1" customFormat="1" ht="12" customHeight="1">
      <c r="B88" s="34"/>
      <c r="C88" s="28" t="s">
        <v>94</v>
      </c>
      <c r="D88" s="35"/>
      <c r="E88" s="35"/>
      <c r="F88" s="35"/>
      <c r="G88" s="35"/>
      <c r="H88" s="35"/>
      <c r="I88" s="141"/>
      <c r="J88" s="35"/>
      <c r="K88" s="35"/>
      <c r="L88" s="39"/>
    </row>
    <row r="89" s="1" customFormat="1" ht="16.5" customHeight="1">
      <c r="B89" s="34"/>
      <c r="C89" s="35"/>
      <c r="D89" s="35"/>
      <c r="E89" s="67" t="str">
        <f>E11</f>
        <v>D2_51_1_7.etapa - 7.etapa - Položky související s unifikací ČEZ 35-22 kV, výměna transformátorů</v>
      </c>
      <c r="F89" s="35"/>
      <c r="G89" s="35"/>
      <c r="H89" s="35"/>
      <c r="I89" s="141"/>
      <c r="J89" s="35"/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41"/>
      <c r="J90" s="35"/>
      <c r="K90" s="35"/>
      <c r="L90" s="39"/>
    </row>
    <row r="91" s="1" customFormat="1" ht="12" customHeight="1">
      <c r="B91" s="34"/>
      <c r="C91" s="28" t="s">
        <v>20</v>
      </c>
      <c r="D91" s="35"/>
      <c r="E91" s="35"/>
      <c r="F91" s="23" t="str">
        <f>F14</f>
        <v xml:space="preserve"> </v>
      </c>
      <c r="G91" s="35"/>
      <c r="H91" s="35"/>
      <c r="I91" s="143" t="s">
        <v>22</v>
      </c>
      <c r="J91" s="70" t="str">
        <f>IF(J14="","",J14)</f>
        <v>5. 4. 2019</v>
      </c>
      <c r="K91" s="35"/>
      <c r="L91" s="39"/>
    </row>
    <row r="92" s="1" customFormat="1" ht="6.96" customHeight="1">
      <c r="B92" s="34"/>
      <c r="C92" s="35"/>
      <c r="D92" s="35"/>
      <c r="E92" s="35"/>
      <c r="F92" s="35"/>
      <c r="G92" s="35"/>
      <c r="H92" s="35"/>
      <c r="I92" s="141"/>
      <c r="J92" s="35"/>
      <c r="K92" s="35"/>
      <c r="L92" s="39"/>
    </row>
    <row r="93" s="1" customFormat="1" ht="43.05" customHeight="1">
      <c r="B93" s="34"/>
      <c r="C93" s="28" t="s">
        <v>24</v>
      </c>
      <c r="D93" s="35"/>
      <c r="E93" s="35"/>
      <c r="F93" s="23" t="str">
        <f>E17</f>
        <v>Krajská zdravotní a.s., Ústi nad Labem</v>
      </c>
      <c r="G93" s="35"/>
      <c r="H93" s="35"/>
      <c r="I93" s="143" t="s">
        <v>30</v>
      </c>
      <c r="J93" s="32" t="str">
        <f>E23</f>
        <v>Atelier Penta v.o.s., Mrštíkova 12, Jihlava</v>
      </c>
      <c r="K93" s="35"/>
      <c r="L93" s="39"/>
    </row>
    <row r="94" s="1" customFormat="1" ht="15.15" customHeight="1">
      <c r="B94" s="34"/>
      <c r="C94" s="28" t="s">
        <v>28</v>
      </c>
      <c r="D94" s="35"/>
      <c r="E94" s="35"/>
      <c r="F94" s="23" t="str">
        <f>IF(E20="","",E20)</f>
        <v>Vyplň údaj</v>
      </c>
      <c r="G94" s="35"/>
      <c r="H94" s="35"/>
      <c r="I94" s="143" t="s">
        <v>33</v>
      </c>
      <c r="J94" s="32" t="str">
        <f>E26</f>
        <v>ing. Tomáš Bačík</v>
      </c>
      <c r="K94" s="35"/>
      <c r="L94" s="39"/>
    </row>
    <row r="95" s="1" customFormat="1" ht="10.32" customHeight="1">
      <c r="B95" s="34"/>
      <c r="C95" s="35"/>
      <c r="D95" s="35"/>
      <c r="E95" s="35"/>
      <c r="F95" s="35"/>
      <c r="G95" s="35"/>
      <c r="H95" s="35"/>
      <c r="I95" s="141"/>
      <c r="J95" s="35"/>
      <c r="K95" s="35"/>
      <c r="L95" s="39"/>
    </row>
    <row r="96" s="1" customFormat="1" ht="29.28" customHeight="1">
      <c r="B96" s="34"/>
      <c r="C96" s="179" t="s">
        <v>99</v>
      </c>
      <c r="D96" s="180"/>
      <c r="E96" s="180"/>
      <c r="F96" s="180"/>
      <c r="G96" s="180"/>
      <c r="H96" s="180"/>
      <c r="I96" s="181"/>
      <c r="J96" s="182" t="s">
        <v>100</v>
      </c>
      <c r="K96" s="180"/>
      <c r="L96" s="39"/>
    </row>
    <row r="97" s="1" customFormat="1" ht="10.32" customHeight="1">
      <c r="B97" s="34"/>
      <c r="C97" s="35"/>
      <c r="D97" s="35"/>
      <c r="E97" s="35"/>
      <c r="F97" s="35"/>
      <c r="G97" s="35"/>
      <c r="H97" s="35"/>
      <c r="I97" s="141"/>
      <c r="J97" s="35"/>
      <c r="K97" s="35"/>
      <c r="L97" s="39"/>
    </row>
    <row r="98" s="1" customFormat="1" ht="22.8" customHeight="1">
      <c r="B98" s="34"/>
      <c r="C98" s="183" t="s">
        <v>101</v>
      </c>
      <c r="D98" s="35"/>
      <c r="E98" s="35"/>
      <c r="F98" s="35"/>
      <c r="G98" s="35"/>
      <c r="H98" s="35"/>
      <c r="I98" s="141"/>
      <c r="J98" s="101">
        <f>J121</f>
        <v>0</v>
      </c>
      <c r="K98" s="35"/>
      <c r="L98" s="39"/>
      <c r="AU98" s="13" t="s">
        <v>102</v>
      </c>
    </row>
    <row r="99" s="8" customFormat="1" ht="24.96" customHeight="1">
      <c r="B99" s="184"/>
      <c r="C99" s="185"/>
      <c r="D99" s="186" t="s">
        <v>103</v>
      </c>
      <c r="E99" s="187"/>
      <c r="F99" s="187"/>
      <c r="G99" s="187"/>
      <c r="H99" s="187"/>
      <c r="I99" s="188"/>
      <c r="J99" s="189">
        <f>J122</f>
        <v>0</v>
      </c>
      <c r="K99" s="185"/>
      <c r="L99" s="190"/>
    </row>
    <row r="100" s="1" customFormat="1" ht="21.84" customHeight="1">
      <c r="B100" s="34"/>
      <c r="C100" s="35"/>
      <c r="D100" s="35"/>
      <c r="E100" s="35"/>
      <c r="F100" s="35"/>
      <c r="G100" s="35"/>
      <c r="H100" s="35"/>
      <c r="I100" s="141"/>
      <c r="J100" s="35"/>
      <c r="K100" s="35"/>
      <c r="L100" s="39"/>
    </row>
    <row r="101" s="1" customFormat="1" ht="6.96" customHeight="1">
      <c r="B101" s="57"/>
      <c r="C101" s="58"/>
      <c r="D101" s="58"/>
      <c r="E101" s="58"/>
      <c r="F101" s="58"/>
      <c r="G101" s="58"/>
      <c r="H101" s="58"/>
      <c r="I101" s="174"/>
      <c r="J101" s="58"/>
      <c r="K101" s="58"/>
      <c r="L101" s="39"/>
    </row>
    <row r="105" s="1" customFormat="1" ht="6.96" customHeight="1">
      <c r="B105" s="59"/>
      <c r="C105" s="60"/>
      <c r="D105" s="60"/>
      <c r="E105" s="60"/>
      <c r="F105" s="60"/>
      <c r="G105" s="60"/>
      <c r="H105" s="60"/>
      <c r="I105" s="177"/>
      <c r="J105" s="60"/>
      <c r="K105" s="60"/>
      <c r="L105" s="39"/>
    </row>
    <row r="106" s="1" customFormat="1" ht="24.96" customHeight="1">
      <c r="B106" s="34"/>
      <c r="C106" s="19" t="s">
        <v>104</v>
      </c>
      <c r="D106" s="35"/>
      <c r="E106" s="35"/>
      <c r="F106" s="35"/>
      <c r="G106" s="35"/>
      <c r="H106" s="35"/>
      <c r="I106" s="141"/>
      <c r="J106" s="35"/>
      <c r="K106" s="35"/>
      <c r="L106" s="39"/>
    </row>
    <row r="107" s="1" customFormat="1" ht="6.96" customHeight="1">
      <c r="B107" s="34"/>
      <c r="C107" s="35"/>
      <c r="D107" s="35"/>
      <c r="E107" s="35"/>
      <c r="F107" s="35"/>
      <c r="G107" s="35"/>
      <c r="H107" s="35"/>
      <c r="I107" s="141"/>
      <c r="J107" s="35"/>
      <c r="K107" s="35"/>
      <c r="L107" s="39"/>
    </row>
    <row r="108" s="1" customFormat="1" ht="12" customHeight="1">
      <c r="B108" s="34"/>
      <c r="C108" s="28" t="s">
        <v>16</v>
      </c>
      <c r="D108" s="35"/>
      <c r="E108" s="35"/>
      <c r="F108" s="35"/>
      <c r="G108" s="35"/>
      <c r="H108" s="35"/>
      <c r="I108" s="141"/>
      <c r="J108" s="35"/>
      <c r="K108" s="35"/>
      <c r="L108" s="39"/>
    </row>
    <row r="109" s="1" customFormat="1" ht="16.5" customHeight="1">
      <c r="B109" s="34"/>
      <c r="C109" s="35"/>
      <c r="D109" s="35"/>
      <c r="E109" s="178" t="str">
        <f>E7</f>
        <v>Modernizace energocentra – TS 1, Krajská zdravotní a.s. – Nemocnice Teplice o.z.</v>
      </c>
      <c r="F109" s="28"/>
      <c r="G109" s="28"/>
      <c r="H109" s="28"/>
      <c r="I109" s="141"/>
      <c r="J109" s="35"/>
      <c r="K109" s="35"/>
      <c r="L109" s="39"/>
    </row>
    <row r="110" ht="12" customHeight="1">
      <c r="B110" s="17"/>
      <c r="C110" s="28" t="s">
        <v>92</v>
      </c>
      <c r="D110" s="18"/>
      <c r="E110" s="18"/>
      <c r="F110" s="18"/>
      <c r="G110" s="18"/>
      <c r="H110" s="18"/>
      <c r="I110" s="133"/>
      <c r="J110" s="18"/>
      <c r="K110" s="18"/>
      <c r="L110" s="16"/>
    </row>
    <row r="111" s="1" customFormat="1" ht="16.5" customHeight="1">
      <c r="B111" s="34"/>
      <c r="C111" s="35"/>
      <c r="D111" s="35"/>
      <c r="E111" s="178" t="s">
        <v>93</v>
      </c>
      <c r="F111" s="35"/>
      <c r="G111" s="35"/>
      <c r="H111" s="35"/>
      <c r="I111" s="141"/>
      <c r="J111" s="35"/>
      <c r="K111" s="35"/>
      <c r="L111" s="39"/>
    </row>
    <row r="112" s="1" customFormat="1" ht="12" customHeight="1">
      <c r="B112" s="34"/>
      <c r="C112" s="28" t="s">
        <v>94</v>
      </c>
      <c r="D112" s="35"/>
      <c r="E112" s="35"/>
      <c r="F112" s="35"/>
      <c r="G112" s="35"/>
      <c r="H112" s="35"/>
      <c r="I112" s="141"/>
      <c r="J112" s="35"/>
      <c r="K112" s="35"/>
      <c r="L112" s="39"/>
    </row>
    <row r="113" s="1" customFormat="1" ht="16.5" customHeight="1">
      <c r="B113" s="34"/>
      <c r="C113" s="35"/>
      <c r="D113" s="35"/>
      <c r="E113" s="67" t="str">
        <f>E11</f>
        <v>D2_51_1_7.etapa - 7.etapa - Položky související s unifikací ČEZ 35-22 kV, výměna transformátorů</v>
      </c>
      <c r="F113" s="35"/>
      <c r="G113" s="35"/>
      <c r="H113" s="35"/>
      <c r="I113" s="141"/>
      <c r="J113" s="35"/>
      <c r="K113" s="35"/>
      <c r="L113" s="39"/>
    </row>
    <row r="114" s="1" customFormat="1" ht="6.96" customHeight="1">
      <c r="B114" s="34"/>
      <c r="C114" s="35"/>
      <c r="D114" s="35"/>
      <c r="E114" s="35"/>
      <c r="F114" s="35"/>
      <c r="G114" s="35"/>
      <c r="H114" s="35"/>
      <c r="I114" s="141"/>
      <c r="J114" s="35"/>
      <c r="K114" s="35"/>
      <c r="L114" s="39"/>
    </row>
    <row r="115" s="1" customFormat="1" ht="12" customHeight="1">
      <c r="B115" s="34"/>
      <c r="C115" s="28" t="s">
        <v>20</v>
      </c>
      <c r="D115" s="35"/>
      <c r="E115" s="35"/>
      <c r="F115" s="23" t="str">
        <f>F14</f>
        <v xml:space="preserve"> </v>
      </c>
      <c r="G115" s="35"/>
      <c r="H115" s="35"/>
      <c r="I115" s="143" t="s">
        <v>22</v>
      </c>
      <c r="J115" s="70" t="str">
        <f>IF(J14="","",J14)</f>
        <v>5. 4. 2019</v>
      </c>
      <c r="K115" s="35"/>
      <c r="L115" s="39"/>
    </row>
    <row r="116" s="1" customFormat="1" ht="6.96" customHeight="1">
      <c r="B116" s="34"/>
      <c r="C116" s="35"/>
      <c r="D116" s="35"/>
      <c r="E116" s="35"/>
      <c r="F116" s="35"/>
      <c r="G116" s="35"/>
      <c r="H116" s="35"/>
      <c r="I116" s="141"/>
      <c r="J116" s="35"/>
      <c r="K116" s="35"/>
      <c r="L116" s="39"/>
    </row>
    <row r="117" s="1" customFormat="1" ht="43.05" customHeight="1">
      <c r="B117" s="34"/>
      <c r="C117" s="28" t="s">
        <v>24</v>
      </c>
      <c r="D117" s="35"/>
      <c r="E117" s="35"/>
      <c r="F117" s="23" t="str">
        <f>E17</f>
        <v>Krajská zdravotní a.s., Ústi nad Labem</v>
      </c>
      <c r="G117" s="35"/>
      <c r="H117" s="35"/>
      <c r="I117" s="143" t="s">
        <v>30</v>
      </c>
      <c r="J117" s="32" t="str">
        <f>E23</f>
        <v>Atelier Penta v.o.s., Mrštíkova 12, Jihlava</v>
      </c>
      <c r="K117" s="35"/>
      <c r="L117" s="39"/>
    </row>
    <row r="118" s="1" customFormat="1" ht="15.15" customHeight="1">
      <c r="B118" s="34"/>
      <c r="C118" s="28" t="s">
        <v>28</v>
      </c>
      <c r="D118" s="35"/>
      <c r="E118" s="35"/>
      <c r="F118" s="23" t="str">
        <f>IF(E20="","",E20)</f>
        <v>Vyplň údaj</v>
      </c>
      <c r="G118" s="35"/>
      <c r="H118" s="35"/>
      <c r="I118" s="143" t="s">
        <v>33</v>
      </c>
      <c r="J118" s="32" t="str">
        <f>E26</f>
        <v>ing. Tomáš Bačík</v>
      </c>
      <c r="K118" s="35"/>
      <c r="L118" s="39"/>
    </row>
    <row r="119" s="1" customFormat="1" ht="10.32" customHeight="1">
      <c r="B119" s="34"/>
      <c r="C119" s="35"/>
      <c r="D119" s="35"/>
      <c r="E119" s="35"/>
      <c r="F119" s="35"/>
      <c r="G119" s="35"/>
      <c r="H119" s="35"/>
      <c r="I119" s="141"/>
      <c r="J119" s="35"/>
      <c r="K119" s="35"/>
      <c r="L119" s="39"/>
    </row>
    <row r="120" s="9" customFormat="1" ht="29.28" customHeight="1">
      <c r="B120" s="191"/>
      <c r="C120" s="192" t="s">
        <v>105</v>
      </c>
      <c r="D120" s="193" t="s">
        <v>61</v>
      </c>
      <c r="E120" s="193" t="s">
        <v>57</v>
      </c>
      <c r="F120" s="193" t="s">
        <v>58</v>
      </c>
      <c r="G120" s="193" t="s">
        <v>106</v>
      </c>
      <c r="H120" s="193" t="s">
        <v>107</v>
      </c>
      <c r="I120" s="194" t="s">
        <v>108</v>
      </c>
      <c r="J120" s="193" t="s">
        <v>100</v>
      </c>
      <c r="K120" s="195" t="s">
        <v>109</v>
      </c>
      <c r="L120" s="196"/>
      <c r="M120" s="91" t="s">
        <v>1</v>
      </c>
      <c r="N120" s="92" t="s">
        <v>40</v>
      </c>
      <c r="O120" s="92" t="s">
        <v>110</v>
      </c>
      <c r="P120" s="92" t="s">
        <v>111</v>
      </c>
      <c r="Q120" s="92" t="s">
        <v>112</v>
      </c>
      <c r="R120" s="92" t="s">
        <v>113</v>
      </c>
      <c r="S120" s="92" t="s">
        <v>114</v>
      </c>
      <c r="T120" s="93" t="s">
        <v>115</v>
      </c>
    </row>
    <row r="121" s="1" customFormat="1" ht="22.8" customHeight="1">
      <c r="B121" s="34"/>
      <c r="C121" s="98" t="s">
        <v>116</v>
      </c>
      <c r="D121" s="35"/>
      <c r="E121" s="35"/>
      <c r="F121" s="35"/>
      <c r="G121" s="35"/>
      <c r="H121" s="35"/>
      <c r="I121" s="141"/>
      <c r="J121" s="197">
        <f>BK121</f>
        <v>0</v>
      </c>
      <c r="K121" s="35"/>
      <c r="L121" s="39"/>
      <c r="M121" s="94"/>
      <c r="N121" s="95"/>
      <c r="O121" s="95"/>
      <c r="P121" s="198">
        <f>P122</f>
        <v>0</v>
      </c>
      <c r="Q121" s="95"/>
      <c r="R121" s="198">
        <f>R122</f>
        <v>0</v>
      </c>
      <c r="S121" s="95"/>
      <c r="T121" s="199">
        <f>T122</f>
        <v>0</v>
      </c>
      <c r="AT121" s="13" t="s">
        <v>75</v>
      </c>
      <c r="AU121" s="13" t="s">
        <v>102</v>
      </c>
      <c r="BK121" s="200">
        <f>BK122</f>
        <v>0</v>
      </c>
    </row>
    <row r="122" s="10" customFormat="1" ht="25.92" customHeight="1">
      <c r="B122" s="201"/>
      <c r="C122" s="202"/>
      <c r="D122" s="203" t="s">
        <v>75</v>
      </c>
      <c r="E122" s="204" t="s">
        <v>117</v>
      </c>
      <c r="F122" s="204" t="s">
        <v>118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SUM(P123:P140)</f>
        <v>0</v>
      </c>
      <c r="Q122" s="209"/>
      <c r="R122" s="210">
        <f>SUM(R123:R140)</f>
        <v>0</v>
      </c>
      <c r="S122" s="209"/>
      <c r="T122" s="211">
        <f>SUM(T123:T140)</f>
        <v>0</v>
      </c>
      <c r="AR122" s="212" t="s">
        <v>119</v>
      </c>
      <c r="AT122" s="213" t="s">
        <v>75</v>
      </c>
      <c r="AU122" s="213" t="s">
        <v>76</v>
      </c>
      <c r="AY122" s="212" t="s">
        <v>120</v>
      </c>
      <c r="BK122" s="214">
        <f>SUM(BK123:BK140)</f>
        <v>0</v>
      </c>
    </row>
    <row r="123" s="1" customFormat="1" ht="48" customHeight="1">
      <c r="B123" s="34"/>
      <c r="C123" s="215" t="s">
        <v>121</v>
      </c>
      <c r="D123" s="215" t="s">
        <v>122</v>
      </c>
      <c r="E123" s="216" t="s">
        <v>123</v>
      </c>
      <c r="F123" s="217" t="s">
        <v>124</v>
      </c>
      <c r="G123" s="218" t="s">
        <v>125</v>
      </c>
      <c r="H123" s="219">
        <v>3</v>
      </c>
      <c r="I123" s="220"/>
      <c r="J123" s="221">
        <f>ROUND(I123*H123,2)</f>
        <v>0</v>
      </c>
      <c r="K123" s="217" t="s">
        <v>1</v>
      </c>
      <c r="L123" s="222"/>
      <c r="M123" s="223" t="s">
        <v>1</v>
      </c>
      <c r="N123" s="224" t="s">
        <v>41</v>
      </c>
      <c r="O123" s="82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227" t="s">
        <v>126</v>
      </c>
      <c r="AT123" s="227" t="s">
        <v>122</v>
      </c>
      <c r="AU123" s="227" t="s">
        <v>83</v>
      </c>
      <c r="AY123" s="13" t="s">
        <v>120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3" t="s">
        <v>83</v>
      </c>
      <c r="BK123" s="228">
        <f>ROUND(I123*H123,2)</f>
        <v>0</v>
      </c>
      <c r="BL123" s="13" t="s">
        <v>126</v>
      </c>
      <c r="BM123" s="227" t="s">
        <v>127</v>
      </c>
    </row>
    <row r="124" s="11" customFormat="1">
      <c r="B124" s="229"/>
      <c r="C124" s="230"/>
      <c r="D124" s="231" t="s">
        <v>128</v>
      </c>
      <c r="E124" s="232" t="s">
        <v>1</v>
      </c>
      <c r="F124" s="233" t="s">
        <v>129</v>
      </c>
      <c r="G124" s="230"/>
      <c r="H124" s="234">
        <v>3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128</v>
      </c>
      <c r="AU124" s="240" t="s">
        <v>83</v>
      </c>
      <c r="AV124" s="11" t="s">
        <v>85</v>
      </c>
      <c r="AW124" s="11" t="s">
        <v>32</v>
      </c>
      <c r="AX124" s="11" t="s">
        <v>76</v>
      </c>
      <c r="AY124" s="240" t="s">
        <v>120</v>
      </c>
    </row>
    <row r="125" s="1" customFormat="1" ht="24" customHeight="1">
      <c r="B125" s="34"/>
      <c r="C125" s="241" t="s">
        <v>130</v>
      </c>
      <c r="D125" s="241" t="s">
        <v>131</v>
      </c>
      <c r="E125" s="242" t="s">
        <v>132</v>
      </c>
      <c r="F125" s="243" t="s">
        <v>133</v>
      </c>
      <c r="G125" s="244" t="s">
        <v>134</v>
      </c>
      <c r="H125" s="245">
        <v>3</v>
      </c>
      <c r="I125" s="246"/>
      <c r="J125" s="247">
        <f>ROUND(I125*H125,2)</f>
        <v>0</v>
      </c>
      <c r="K125" s="243" t="s">
        <v>135</v>
      </c>
      <c r="L125" s="39"/>
      <c r="M125" s="248" t="s">
        <v>1</v>
      </c>
      <c r="N125" s="249" t="s">
        <v>41</v>
      </c>
      <c r="O125" s="82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227" t="s">
        <v>136</v>
      </c>
      <c r="AT125" s="227" t="s">
        <v>131</v>
      </c>
      <c r="AU125" s="227" t="s">
        <v>83</v>
      </c>
      <c r="AY125" s="13" t="s">
        <v>120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3" t="s">
        <v>83</v>
      </c>
      <c r="BK125" s="228">
        <f>ROUND(I125*H125,2)</f>
        <v>0</v>
      </c>
      <c r="BL125" s="13" t="s">
        <v>136</v>
      </c>
      <c r="BM125" s="227" t="s">
        <v>137</v>
      </c>
    </row>
    <row r="126" s="1" customFormat="1" ht="24" customHeight="1">
      <c r="B126" s="34"/>
      <c r="C126" s="215" t="s">
        <v>138</v>
      </c>
      <c r="D126" s="215" t="s">
        <v>122</v>
      </c>
      <c r="E126" s="216" t="s">
        <v>139</v>
      </c>
      <c r="F126" s="217" t="s">
        <v>140</v>
      </c>
      <c r="G126" s="218" t="s">
        <v>125</v>
      </c>
      <c r="H126" s="219">
        <v>3</v>
      </c>
      <c r="I126" s="220"/>
      <c r="J126" s="221">
        <f>ROUND(I126*H126,2)</f>
        <v>0</v>
      </c>
      <c r="K126" s="217" t="s">
        <v>1</v>
      </c>
      <c r="L126" s="222"/>
      <c r="M126" s="223" t="s">
        <v>1</v>
      </c>
      <c r="N126" s="224" t="s">
        <v>41</v>
      </c>
      <c r="O126" s="82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AR126" s="227" t="s">
        <v>141</v>
      </c>
      <c r="AT126" s="227" t="s">
        <v>122</v>
      </c>
      <c r="AU126" s="227" t="s">
        <v>83</v>
      </c>
      <c r="AY126" s="13" t="s">
        <v>120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3" t="s">
        <v>83</v>
      </c>
      <c r="BK126" s="228">
        <f>ROUND(I126*H126,2)</f>
        <v>0</v>
      </c>
      <c r="BL126" s="13" t="s">
        <v>136</v>
      </c>
      <c r="BM126" s="227" t="s">
        <v>142</v>
      </c>
    </row>
    <row r="127" s="1" customFormat="1" ht="24" customHeight="1">
      <c r="B127" s="34"/>
      <c r="C127" s="241" t="s">
        <v>143</v>
      </c>
      <c r="D127" s="241" t="s">
        <v>131</v>
      </c>
      <c r="E127" s="242" t="s">
        <v>144</v>
      </c>
      <c r="F127" s="243" t="s">
        <v>145</v>
      </c>
      <c r="G127" s="244" t="s">
        <v>134</v>
      </c>
      <c r="H127" s="245">
        <v>3</v>
      </c>
      <c r="I127" s="246"/>
      <c r="J127" s="247">
        <f>ROUND(I127*H127,2)</f>
        <v>0</v>
      </c>
      <c r="K127" s="243" t="s">
        <v>135</v>
      </c>
      <c r="L127" s="39"/>
      <c r="M127" s="248" t="s">
        <v>1</v>
      </c>
      <c r="N127" s="249" t="s">
        <v>41</v>
      </c>
      <c r="O127" s="82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227" t="s">
        <v>136</v>
      </c>
      <c r="AT127" s="227" t="s">
        <v>131</v>
      </c>
      <c r="AU127" s="227" t="s">
        <v>83</v>
      </c>
      <c r="AY127" s="13" t="s">
        <v>120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3" t="s">
        <v>83</v>
      </c>
      <c r="BK127" s="228">
        <f>ROUND(I127*H127,2)</f>
        <v>0</v>
      </c>
      <c r="BL127" s="13" t="s">
        <v>136</v>
      </c>
      <c r="BM127" s="227" t="s">
        <v>146</v>
      </c>
    </row>
    <row r="128" s="1" customFormat="1" ht="24" customHeight="1">
      <c r="B128" s="34"/>
      <c r="C128" s="241" t="s">
        <v>147</v>
      </c>
      <c r="D128" s="241" t="s">
        <v>131</v>
      </c>
      <c r="E128" s="242" t="s">
        <v>148</v>
      </c>
      <c r="F128" s="243" t="s">
        <v>149</v>
      </c>
      <c r="G128" s="244" t="s">
        <v>134</v>
      </c>
      <c r="H128" s="245">
        <v>2</v>
      </c>
      <c r="I128" s="246"/>
      <c r="J128" s="247">
        <f>ROUND(I128*H128,2)</f>
        <v>0</v>
      </c>
      <c r="K128" s="243" t="s">
        <v>1</v>
      </c>
      <c r="L128" s="39"/>
      <c r="M128" s="248" t="s">
        <v>1</v>
      </c>
      <c r="N128" s="249" t="s">
        <v>41</v>
      </c>
      <c r="O128" s="82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AR128" s="227" t="s">
        <v>136</v>
      </c>
      <c r="AT128" s="227" t="s">
        <v>131</v>
      </c>
      <c r="AU128" s="227" t="s">
        <v>83</v>
      </c>
      <c r="AY128" s="13" t="s">
        <v>120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3" t="s">
        <v>83</v>
      </c>
      <c r="BK128" s="228">
        <f>ROUND(I128*H128,2)</f>
        <v>0</v>
      </c>
      <c r="BL128" s="13" t="s">
        <v>136</v>
      </c>
      <c r="BM128" s="227" t="s">
        <v>150</v>
      </c>
    </row>
    <row r="129" s="11" customFormat="1">
      <c r="B129" s="229"/>
      <c r="C129" s="230"/>
      <c r="D129" s="231" t="s">
        <v>128</v>
      </c>
      <c r="E129" s="232" t="s">
        <v>1</v>
      </c>
      <c r="F129" s="233" t="s">
        <v>151</v>
      </c>
      <c r="G129" s="230"/>
      <c r="H129" s="234">
        <v>2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128</v>
      </c>
      <c r="AU129" s="240" t="s">
        <v>83</v>
      </c>
      <c r="AV129" s="11" t="s">
        <v>85</v>
      </c>
      <c r="AW129" s="11" t="s">
        <v>32</v>
      </c>
      <c r="AX129" s="11" t="s">
        <v>76</v>
      </c>
      <c r="AY129" s="240" t="s">
        <v>120</v>
      </c>
    </row>
    <row r="130" s="1" customFormat="1" ht="16.5" customHeight="1">
      <c r="B130" s="34"/>
      <c r="C130" s="215" t="s">
        <v>152</v>
      </c>
      <c r="D130" s="215" t="s">
        <v>122</v>
      </c>
      <c r="E130" s="216" t="s">
        <v>153</v>
      </c>
      <c r="F130" s="217" t="s">
        <v>154</v>
      </c>
      <c r="G130" s="218" t="s">
        <v>155</v>
      </c>
      <c r="H130" s="219">
        <v>24</v>
      </c>
      <c r="I130" s="220"/>
      <c r="J130" s="221">
        <f>ROUND(I130*H130,2)</f>
        <v>0</v>
      </c>
      <c r="K130" s="217" t="s">
        <v>1</v>
      </c>
      <c r="L130" s="222"/>
      <c r="M130" s="223" t="s">
        <v>1</v>
      </c>
      <c r="N130" s="224" t="s">
        <v>41</v>
      </c>
      <c r="O130" s="82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227" t="s">
        <v>156</v>
      </c>
      <c r="AT130" s="227" t="s">
        <v>122</v>
      </c>
      <c r="AU130" s="227" t="s">
        <v>83</v>
      </c>
      <c r="AY130" s="13" t="s">
        <v>120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3" t="s">
        <v>83</v>
      </c>
      <c r="BK130" s="228">
        <f>ROUND(I130*H130,2)</f>
        <v>0</v>
      </c>
      <c r="BL130" s="13" t="s">
        <v>156</v>
      </c>
      <c r="BM130" s="227" t="s">
        <v>157</v>
      </c>
    </row>
    <row r="131" s="11" customFormat="1">
      <c r="B131" s="229"/>
      <c r="C131" s="230"/>
      <c r="D131" s="231" t="s">
        <v>128</v>
      </c>
      <c r="E131" s="232" t="s">
        <v>1</v>
      </c>
      <c r="F131" s="233" t="s">
        <v>158</v>
      </c>
      <c r="G131" s="230"/>
      <c r="H131" s="234">
        <v>24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128</v>
      </c>
      <c r="AU131" s="240" t="s">
        <v>83</v>
      </c>
      <c r="AV131" s="11" t="s">
        <v>85</v>
      </c>
      <c r="AW131" s="11" t="s">
        <v>32</v>
      </c>
      <c r="AX131" s="11" t="s">
        <v>76</v>
      </c>
      <c r="AY131" s="240" t="s">
        <v>120</v>
      </c>
    </row>
    <row r="132" s="1" customFormat="1" ht="24" customHeight="1">
      <c r="B132" s="34"/>
      <c r="C132" s="241" t="s">
        <v>159</v>
      </c>
      <c r="D132" s="241" t="s">
        <v>131</v>
      </c>
      <c r="E132" s="242" t="s">
        <v>160</v>
      </c>
      <c r="F132" s="243" t="s">
        <v>161</v>
      </c>
      <c r="G132" s="244" t="s">
        <v>155</v>
      </c>
      <c r="H132" s="245">
        <v>24</v>
      </c>
      <c r="I132" s="246"/>
      <c r="J132" s="247">
        <f>ROUND(I132*H132,2)</f>
        <v>0</v>
      </c>
      <c r="K132" s="243" t="s">
        <v>135</v>
      </c>
      <c r="L132" s="39"/>
      <c r="M132" s="248" t="s">
        <v>1</v>
      </c>
      <c r="N132" s="249" t="s">
        <v>41</v>
      </c>
      <c r="O132" s="82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227" t="s">
        <v>136</v>
      </c>
      <c r="AT132" s="227" t="s">
        <v>131</v>
      </c>
      <c r="AU132" s="227" t="s">
        <v>83</v>
      </c>
      <c r="AY132" s="13" t="s">
        <v>120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3" t="s">
        <v>83</v>
      </c>
      <c r="BK132" s="228">
        <f>ROUND(I132*H132,2)</f>
        <v>0</v>
      </c>
      <c r="BL132" s="13" t="s">
        <v>136</v>
      </c>
      <c r="BM132" s="227" t="s">
        <v>162</v>
      </c>
    </row>
    <row r="133" s="1" customFormat="1" ht="24" customHeight="1">
      <c r="B133" s="34"/>
      <c r="C133" s="215" t="s">
        <v>163</v>
      </c>
      <c r="D133" s="215" t="s">
        <v>122</v>
      </c>
      <c r="E133" s="216" t="s">
        <v>164</v>
      </c>
      <c r="F133" s="217" t="s">
        <v>165</v>
      </c>
      <c r="G133" s="218" t="s">
        <v>166</v>
      </c>
      <c r="H133" s="219">
        <v>1</v>
      </c>
      <c r="I133" s="220"/>
      <c r="J133" s="221">
        <f>ROUND(I133*H133,2)</f>
        <v>0</v>
      </c>
      <c r="K133" s="217" t="s">
        <v>1</v>
      </c>
      <c r="L133" s="222"/>
      <c r="M133" s="223" t="s">
        <v>1</v>
      </c>
      <c r="N133" s="224" t="s">
        <v>41</v>
      </c>
      <c r="O133" s="82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227" t="s">
        <v>156</v>
      </c>
      <c r="AT133" s="227" t="s">
        <v>122</v>
      </c>
      <c r="AU133" s="227" t="s">
        <v>83</v>
      </c>
      <c r="AY133" s="13" t="s">
        <v>120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3" t="s">
        <v>83</v>
      </c>
      <c r="BK133" s="228">
        <f>ROUND(I133*H133,2)</f>
        <v>0</v>
      </c>
      <c r="BL133" s="13" t="s">
        <v>156</v>
      </c>
      <c r="BM133" s="227" t="s">
        <v>167</v>
      </c>
    </row>
    <row r="134" s="11" customFormat="1">
      <c r="B134" s="229"/>
      <c r="C134" s="230"/>
      <c r="D134" s="231" t="s">
        <v>128</v>
      </c>
      <c r="E134" s="232" t="s">
        <v>1</v>
      </c>
      <c r="F134" s="233" t="s">
        <v>168</v>
      </c>
      <c r="G134" s="230"/>
      <c r="H134" s="234">
        <v>1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128</v>
      </c>
      <c r="AU134" s="240" t="s">
        <v>83</v>
      </c>
      <c r="AV134" s="11" t="s">
        <v>85</v>
      </c>
      <c r="AW134" s="11" t="s">
        <v>32</v>
      </c>
      <c r="AX134" s="11" t="s">
        <v>76</v>
      </c>
      <c r="AY134" s="240" t="s">
        <v>120</v>
      </c>
    </row>
    <row r="135" s="11" customFormat="1">
      <c r="B135" s="229"/>
      <c r="C135" s="230"/>
      <c r="D135" s="231" t="s">
        <v>128</v>
      </c>
      <c r="E135" s="232" t="s">
        <v>1</v>
      </c>
      <c r="F135" s="233" t="s">
        <v>169</v>
      </c>
      <c r="G135" s="230"/>
      <c r="H135" s="234">
        <v>0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128</v>
      </c>
      <c r="AU135" s="240" t="s">
        <v>83</v>
      </c>
      <c r="AV135" s="11" t="s">
        <v>85</v>
      </c>
      <c r="AW135" s="11" t="s">
        <v>32</v>
      </c>
      <c r="AX135" s="11" t="s">
        <v>76</v>
      </c>
      <c r="AY135" s="240" t="s">
        <v>120</v>
      </c>
    </row>
    <row r="136" s="1" customFormat="1" ht="24" customHeight="1">
      <c r="B136" s="34"/>
      <c r="C136" s="241" t="s">
        <v>170</v>
      </c>
      <c r="D136" s="241" t="s">
        <v>131</v>
      </c>
      <c r="E136" s="242" t="s">
        <v>171</v>
      </c>
      <c r="F136" s="243" t="s">
        <v>172</v>
      </c>
      <c r="G136" s="244" t="s">
        <v>134</v>
      </c>
      <c r="H136" s="245">
        <v>6</v>
      </c>
      <c r="I136" s="246"/>
      <c r="J136" s="247">
        <f>ROUND(I136*H136,2)</f>
        <v>0</v>
      </c>
      <c r="K136" s="243" t="s">
        <v>135</v>
      </c>
      <c r="L136" s="39"/>
      <c r="M136" s="248" t="s">
        <v>1</v>
      </c>
      <c r="N136" s="249" t="s">
        <v>41</v>
      </c>
      <c r="O136" s="82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AR136" s="227" t="s">
        <v>136</v>
      </c>
      <c r="AT136" s="227" t="s">
        <v>131</v>
      </c>
      <c r="AU136" s="227" t="s">
        <v>83</v>
      </c>
      <c r="AY136" s="13" t="s">
        <v>120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3" t="s">
        <v>83</v>
      </c>
      <c r="BK136" s="228">
        <f>ROUND(I136*H136,2)</f>
        <v>0</v>
      </c>
      <c r="BL136" s="13" t="s">
        <v>136</v>
      </c>
      <c r="BM136" s="227" t="s">
        <v>173</v>
      </c>
    </row>
    <row r="137" s="11" customFormat="1">
      <c r="B137" s="229"/>
      <c r="C137" s="230"/>
      <c r="D137" s="231" t="s">
        <v>128</v>
      </c>
      <c r="E137" s="232" t="s">
        <v>1</v>
      </c>
      <c r="F137" s="233" t="s">
        <v>174</v>
      </c>
      <c r="G137" s="230"/>
      <c r="H137" s="234">
        <v>3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128</v>
      </c>
      <c r="AU137" s="240" t="s">
        <v>83</v>
      </c>
      <c r="AV137" s="11" t="s">
        <v>85</v>
      </c>
      <c r="AW137" s="11" t="s">
        <v>32</v>
      </c>
      <c r="AX137" s="11" t="s">
        <v>76</v>
      </c>
      <c r="AY137" s="240" t="s">
        <v>120</v>
      </c>
    </row>
    <row r="138" s="11" customFormat="1">
      <c r="B138" s="229"/>
      <c r="C138" s="230"/>
      <c r="D138" s="231" t="s">
        <v>128</v>
      </c>
      <c r="E138" s="232" t="s">
        <v>1</v>
      </c>
      <c r="F138" s="233" t="s">
        <v>175</v>
      </c>
      <c r="G138" s="230"/>
      <c r="H138" s="234">
        <v>3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128</v>
      </c>
      <c r="AU138" s="240" t="s">
        <v>83</v>
      </c>
      <c r="AV138" s="11" t="s">
        <v>85</v>
      </c>
      <c r="AW138" s="11" t="s">
        <v>32</v>
      </c>
      <c r="AX138" s="11" t="s">
        <v>76</v>
      </c>
      <c r="AY138" s="240" t="s">
        <v>120</v>
      </c>
    </row>
    <row r="139" s="1" customFormat="1" ht="16.5" customHeight="1">
      <c r="B139" s="34"/>
      <c r="C139" s="241" t="s">
        <v>176</v>
      </c>
      <c r="D139" s="241" t="s">
        <v>131</v>
      </c>
      <c r="E139" s="242" t="s">
        <v>177</v>
      </c>
      <c r="F139" s="243" t="s">
        <v>178</v>
      </c>
      <c r="G139" s="244" t="s">
        <v>134</v>
      </c>
      <c r="H139" s="245">
        <v>6</v>
      </c>
      <c r="I139" s="246"/>
      <c r="J139" s="247">
        <f>ROUND(I139*H139,2)</f>
        <v>0</v>
      </c>
      <c r="K139" s="243" t="s">
        <v>135</v>
      </c>
      <c r="L139" s="39"/>
      <c r="M139" s="248" t="s">
        <v>1</v>
      </c>
      <c r="N139" s="249" t="s">
        <v>41</v>
      </c>
      <c r="O139" s="82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227" t="s">
        <v>136</v>
      </c>
      <c r="AT139" s="227" t="s">
        <v>131</v>
      </c>
      <c r="AU139" s="227" t="s">
        <v>83</v>
      </c>
      <c r="AY139" s="13" t="s">
        <v>120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3" t="s">
        <v>83</v>
      </c>
      <c r="BK139" s="228">
        <f>ROUND(I139*H139,2)</f>
        <v>0</v>
      </c>
      <c r="BL139" s="13" t="s">
        <v>136</v>
      </c>
      <c r="BM139" s="227" t="s">
        <v>179</v>
      </c>
    </row>
    <row r="140" s="11" customFormat="1">
      <c r="B140" s="229"/>
      <c r="C140" s="230"/>
      <c r="D140" s="231" t="s">
        <v>128</v>
      </c>
      <c r="E140" s="232" t="s">
        <v>1</v>
      </c>
      <c r="F140" s="233" t="s">
        <v>180</v>
      </c>
      <c r="G140" s="230"/>
      <c r="H140" s="234">
        <v>6</v>
      </c>
      <c r="I140" s="235"/>
      <c r="J140" s="230"/>
      <c r="K140" s="230"/>
      <c r="L140" s="236"/>
      <c r="M140" s="250"/>
      <c r="N140" s="251"/>
      <c r="O140" s="251"/>
      <c r="P140" s="251"/>
      <c r="Q140" s="251"/>
      <c r="R140" s="251"/>
      <c r="S140" s="251"/>
      <c r="T140" s="252"/>
      <c r="AT140" s="240" t="s">
        <v>128</v>
      </c>
      <c r="AU140" s="240" t="s">
        <v>83</v>
      </c>
      <c r="AV140" s="11" t="s">
        <v>85</v>
      </c>
      <c r="AW140" s="11" t="s">
        <v>32</v>
      </c>
      <c r="AX140" s="11" t="s">
        <v>76</v>
      </c>
      <c r="AY140" s="240" t="s">
        <v>120</v>
      </c>
    </row>
    <row r="141" s="1" customFormat="1" ht="6.96" customHeight="1">
      <c r="B141" s="57"/>
      <c r="C141" s="58"/>
      <c r="D141" s="58"/>
      <c r="E141" s="58"/>
      <c r="F141" s="58"/>
      <c r="G141" s="58"/>
      <c r="H141" s="58"/>
      <c r="I141" s="174"/>
      <c r="J141" s="58"/>
      <c r="K141" s="58"/>
      <c r="L141" s="39"/>
    </row>
  </sheetData>
  <sheetProtection sheet="1" autoFilter="0" formatColumns="0" formatRows="0" objects="1" scenarios="1" spinCount="100000" saltValue="A4tY8fs4bD1XfD1hw53z91UQ41Abj4fVpZ1krG9wJrsYW5agckOid5AV/IVJF/5RHoOPt1LNtHy8Ts0XG16tpA==" hashValue="+UKJtCrfZbjWCnYnasRG53rMJM8KVRH3djd4qKDiJZTMSa1dk8Bx3PgXfJnc4c/bUvqwLlczTvXQEROE0Q3Aaw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TomB.</dc:creator>
  <cp:lastModifiedBy>TomB.</cp:lastModifiedBy>
  <dcterms:created xsi:type="dcterms:W3CDTF">2019-06-21T11:56:34Z</dcterms:created>
  <dcterms:modified xsi:type="dcterms:W3CDTF">2019-06-21T11:56:36Z</dcterms:modified>
</cp:coreProperties>
</file>